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0020"/>
  </bookViews>
  <sheets>
    <sheet name="Installationsanzeige" sheetId="1" r:id="rId1"/>
    <sheet name="Dropdown-Auswahl" sheetId="2" state="hidden" r:id="rId2"/>
  </sheets>
  <definedNames>
    <definedName name="Dropdown_Auswahl_für_Versickerungsfaktor">'Dropdown-Auswahl'!$A$2:$A$3</definedName>
  </definedNames>
  <calcPr calcId="125725"/>
</workbook>
</file>

<file path=xl/calcChain.xml><?xml version="1.0" encoding="utf-8"?>
<calcChain xmlns="http://schemas.openxmlformats.org/spreadsheetml/2006/main">
  <c r="S20" i="1"/>
  <c r="X20" s="1"/>
  <c r="Q42"/>
  <c r="R45"/>
  <c r="R46"/>
  <c r="R47"/>
  <c r="R48"/>
  <c r="R44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7"/>
  <c r="S28"/>
  <c r="X28" s="1"/>
  <c r="U3"/>
  <c r="S3"/>
  <c r="Q48"/>
  <c r="R19"/>
  <c r="Q45"/>
  <c r="Q46"/>
  <c r="Q44"/>
  <c r="Q19"/>
  <c r="Q50" l="1"/>
  <c r="Q55"/>
  <c r="R51"/>
  <c r="R56"/>
  <c r="S29"/>
  <c r="X29" s="1"/>
  <c r="X30" s="1"/>
  <c r="Y30" s="1"/>
  <c r="Q53" l="1"/>
  <c r="Q58"/>
  <c r="Q52"/>
  <c r="S9" s="1"/>
  <c r="X9" s="1"/>
  <c r="X10" s="1"/>
  <c r="Y10" s="1"/>
  <c r="Q57"/>
  <c r="S19" s="1"/>
  <c r="X19" s="1"/>
  <c r="X21" l="1"/>
  <c r="Y21" s="1"/>
  <c r="Y34" s="1"/>
</calcChain>
</file>

<file path=xl/sharedStrings.xml><?xml version="1.0" encoding="utf-8"?>
<sst xmlns="http://schemas.openxmlformats.org/spreadsheetml/2006/main" count="114" uniqueCount="93">
  <si>
    <t>Normalinstallationen</t>
  </si>
  <si>
    <t>UG</t>
  </si>
  <si>
    <t>EG</t>
  </si>
  <si>
    <t>1. Stock</t>
  </si>
  <si>
    <t>2. Stock</t>
  </si>
  <si>
    <t>3. Stock</t>
  </si>
  <si>
    <t>Gewerbe</t>
  </si>
  <si>
    <t>B</t>
  </si>
  <si>
    <t>N</t>
  </si>
  <si>
    <t xml:space="preserve">Gemeinde-Nr. </t>
  </si>
  <si>
    <t>Parzellen-Nr.</t>
  </si>
  <si>
    <t>Strasse / Haus-Nr.</t>
  </si>
  <si>
    <t>Eigentümer</t>
  </si>
  <si>
    <t>Total</t>
  </si>
  <si>
    <t>Ausgussbecken (Trog)</t>
  </si>
  <si>
    <t>Bidet</t>
  </si>
  <si>
    <t>Spülbecken Küche</t>
  </si>
  <si>
    <t>Handwaschbecken (Lavabo)</t>
  </si>
  <si>
    <t>Spezialinstallationen</t>
  </si>
  <si>
    <t>B l/min</t>
  </si>
  <si>
    <t>N l/min</t>
  </si>
  <si>
    <t>Kühl- und Klimaanlage</t>
  </si>
  <si>
    <t>Bassin</t>
  </si>
  <si>
    <t>Laufender Brunnen</t>
  </si>
  <si>
    <t>Trinkwasseranschluss</t>
  </si>
  <si>
    <t>ARA / Kanalisationsanschluss</t>
  </si>
  <si>
    <t>Installationen vor Umbau (B) mit Trinkwasseranschluss</t>
  </si>
  <si>
    <t>Installationen nach Umbau (N) mit Trinkwasseranschluss</t>
  </si>
  <si>
    <t>Ort und Datum</t>
  </si>
  <si>
    <t>Regenwasser von Dach und Vorplätzen:</t>
  </si>
  <si>
    <t>in m3 umbautem Raum</t>
  </si>
  <si>
    <t>Nur für Neubau: Bauvolumen für Bauwasser</t>
  </si>
  <si>
    <t>Der Eigentümer bestätigt die Vollständigkeit und Korrektheit der Angaben:</t>
  </si>
  <si>
    <t xml:space="preserve">Der Sanitärinstallateuer bestätigt, die Installationen nach den Vorschriften </t>
  </si>
  <si>
    <t>(zwingend bei Baugesuchen)</t>
  </si>
  <si>
    <t>EINWOHNERGEMEINDE HILTERFINGEN</t>
  </si>
  <si>
    <t>5.5 WASSER- / ABWASSERINSTALLATIONEN</t>
  </si>
  <si>
    <r>
      <rPr>
        <b/>
        <sz val="9"/>
        <color indexed="8"/>
        <rFont val="Arial"/>
        <family val="2"/>
      </rPr>
      <t>N</t>
    </r>
    <r>
      <rPr>
        <sz val="9"/>
        <color indexed="8"/>
        <rFont val="Arial"/>
        <family val="2"/>
      </rPr>
      <t xml:space="preserve"> = Alle Installationen nach Umbau / Neubau</t>
    </r>
  </si>
  <si>
    <t>Anschlussgebühren an die Wasserversorgung, ARA und Kanalisation</t>
  </si>
  <si>
    <t>Simulation</t>
  </si>
  <si>
    <t>Wasserversorgung</t>
  </si>
  <si>
    <t>zu</t>
  </si>
  <si>
    <t>Abwasserentsorgung</t>
  </si>
  <si>
    <t>Versickerungsfaktor</t>
  </si>
  <si>
    <t>Mehrwertsteuer</t>
  </si>
  <si>
    <t>Nr. 297'777</t>
  </si>
  <si>
    <t>Nr. 297'786</t>
  </si>
  <si>
    <t>Wird mehrheitlich in die Kanalisation eingeleitet</t>
  </si>
  <si>
    <t>Wird mehrheitlich versickert</t>
  </si>
  <si>
    <t>Bauwasser pro m3 unbauter Raum</t>
  </si>
  <si>
    <t>Bauwasser bis 300</t>
  </si>
  <si>
    <t>Bauwasser ab 300</t>
  </si>
  <si>
    <t>LU B</t>
  </si>
  <si>
    <t>LU N</t>
  </si>
  <si>
    <t>Beschreibung: 1 LU = 6l/min</t>
  </si>
  <si>
    <r>
      <t xml:space="preserve">Total </t>
    </r>
    <r>
      <rPr>
        <b/>
        <sz val="9"/>
        <color indexed="8"/>
        <rFont val="Arial"/>
        <family val="2"/>
      </rPr>
      <t>zusätzliche LU</t>
    </r>
    <r>
      <rPr>
        <sz val="9"/>
        <color indexed="8"/>
        <rFont val="Arial"/>
        <family val="2"/>
      </rPr>
      <t xml:space="preserve"> für (Nach)bezug Anschlussgebühren Wasserversorgung (Trinkwasser)</t>
    </r>
  </si>
  <si>
    <r>
      <t>Total LU</t>
    </r>
    <r>
      <rPr>
        <b/>
        <sz val="9"/>
        <color indexed="8"/>
        <rFont val="Arial"/>
        <family val="2"/>
      </rPr>
      <t xml:space="preserve"> Reservebestand</t>
    </r>
    <r>
      <rPr>
        <sz val="9"/>
        <color indexed="8"/>
        <rFont val="Arial"/>
        <family val="2"/>
      </rPr>
      <t xml:space="preserve"> Wasserversorgung (Trinkwasser)</t>
    </r>
  </si>
  <si>
    <t>Installationen vor Umbau (B) mit ARA/Kanalisationsanschluss</t>
  </si>
  <si>
    <t>Installationen nach Umbau (N) mit ARA/Kanalisationsanschluss</t>
  </si>
  <si>
    <r>
      <t xml:space="preserve">Total </t>
    </r>
    <r>
      <rPr>
        <b/>
        <sz val="9"/>
        <color indexed="8"/>
        <rFont val="Arial"/>
        <family val="2"/>
      </rPr>
      <t>zusätzliche LU</t>
    </r>
    <r>
      <rPr>
        <sz val="9"/>
        <color indexed="8"/>
        <rFont val="Arial"/>
        <family val="2"/>
      </rPr>
      <t xml:space="preserve"> für (Nach)bezug Anschlussgebühren Wasserversorgung (Abwasser)</t>
    </r>
  </si>
  <si>
    <r>
      <t>Total LU</t>
    </r>
    <r>
      <rPr>
        <b/>
        <sz val="9"/>
        <color indexed="8"/>
        <rFont val="Arial"/>
        <family val="2"/>
      </rPr>
      <t xml:space="preserve"> Reservebestand</t>
    </r>
    <r>
      <rPr>
        <sz val="9"/>
        <color indexed="8"/>
        <rFont val="Arial"/>
        <family val="2"/>
      </rPr>
      <t xml:space="preserve"> Wasserversorgung (Abwasser)</t>
    </r>
  </si>
  <si>
    <t>und Normen ausgeführt zu haben sowie die Vollständigkeit der Angaben</t>
  </si>
  <si>
    <t>Belastungswerte LU</t>
  </si>
  <si>
    <t>l/min = Liter pro Minute</t>
  </si>
  <si>
    <r>
      <rPr>
        <b/>
        <sz val="9"/>
        <color indexed="8"/>
        <rFont val="Arial"/>
        <family val="2"/>
      </rPr>
      <t>Legende:</t>
    </r>
    <r>
      <rPr>
        <sz val="9"/>
        <color indexed="8"/>
        <rFont val="Arial"/>
        <family val="2"/>
      </rPr>
      <t xml:space="preserve">  LU = Belastungswert (Loading Unit) nach SVGW</t>
    </r>
  </si>
  <si>
    <r>
      <t xml:space="preserve">schwarz=kalt und warm / </t>
    </r>
    <r>
      <rPr>
        <sz val="8.5"/>
        <color theme="3" tint="0.39997558519241921"/>
        <rFont val="Arial"/>
        <family val="2"/>
      </rPr>
      <t>blau = nur kalt</t>
    </r>
  </si>
  <si>
    <t>Handwaschbecken (Lavabo), kalt</t>
  </si>
  <si>
    <t>Ausgussbecken (Trog), kalt</t>
  </si>
  <si>
    <r>
      <rPr>
        <b/>
        <sz val="9"/>
        <color indexed="8"/>
        <rFont val="Arial"/>
        <family val="2"/>
      </rPr>
      <t>B</t>
    </r>
    <r>
      <rPr>
        <sz val="9"/>
        <color indexed="8"/>
        <rFont val="Arial"/>
        <family val="2"/>
      </rPr>
      <t xml:space="preserve"> = Bestehende Installationen vor Umbau</t>
    </r>
  </si>
  <si>
    <t>Stand- und Wandausguss</t>
  </si>
  <si>
    <t>Stand- und Wandausguss, kalt</t>
  </si>
  <si>
    <t>Geschirrbrause</t>
  </si>
  <si>
    <t>Urinoir-Spülung, kalt</t>
  </si>
  <si>
    <t>Dusche</t>
  </si>
  <si>
    <t>Badewanne</t>
  </si>
  <si>
    <t>Haushalt-Waschautomat, kalt</t>
  </si>
  <si>
    <t>Haushaltgeschirrspülmaschine, kalt</t>
  </si>
  <si>
    <t>Gartenventil, Versickerung, kalt</t>
  </si>
  <si>
    <t>Garagenventil, Versickerung, kalt</t>
  </si>
  <si>
    <t>Garagenventil, Ablauf in Kanalisation, kalt</t>
  </si>
  <si>
    <t>Anschluss 1/2"</t>
  </si>
  <si>
    <t>Anschluss 1/2", kalt</t>
  </si>
  <si>
    <t>Gartenventil, Ablauf in Kanalisation, kalt</t>
  </si>
  <si>
    <t>Bassin, Auffüllung mit Gartenventil</t>
  </si>
  <si>
    <t>WC-Spülkasten, kalt</t>
  </si>
  <si>
    <t>WC-Spülkasten, nur Regenwasser, kalt</t>
  </si>
  <si>
    <t>x</t>
  </si>
  <si>
    <t>Dropdown-Auswahl für Versickerungsfaktor</t>
  </si>
  <si>
    <t>LU</t>
  </si>
  <si>
    <t>Installationsanzeige umfasst alle Apparate und Armaturen mit Sichtweise vor und nach Umbau.</t>
  </si>
  <si>
    <t>Finanzverwaltung</t>
  </si>
  <si>
    <t>Telefon 033 244 60 70</t>
  </si>
  <si>
    <t>finanzverwaltung@hilterfingen.ch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</si>
</sst>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0.0%"/>
  </numFmts>
  <fonts count="18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Tahoma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.5"/>
      <color theme="1"/>
      <name val="Arial"/>
      <family val="2"/>
    </font>
    <font>
      <sz val="8.5"/>
      <color theme="3" tint="0.3999755851924192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2E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49">
    <xf numFmtId="0" fontId="0" fillId="0" borderId="0" xfId="0"/>
    <xf numFmtId="41" fontId="8" fillId="0" borderId="14" xfId="0" applyNumberFormat="1" applyFont="1" applyFill="1" applyBorder="1" applyAlignment="1">
      <alignment horizontal="center" vertical="center"/>
    </xf>
    <xf numFmtId="41" fontId="8" fillId="0" borderId="15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4" borderId="0" xfId="0" applyFont="1" applyFill="1" applyAlignment="1">
      <alignment horizontal="right" vertical="center"/>
    </xf>
    <xf numFmtId="41" fontId="8" fillId="0" borderId="2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3" xfId="0" applyFont="1" applyFill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2" applyFont="1" applyAlignment="1" applyProtection="1">
      <alignment horizontal="right" vertical="center"/>
    </xf>
    <xf numFmtId="43" fontId="8" fillId="0" borderId="0" xfId="1" applyFont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10" fontId="8" fillId="0" borderId="0" xfId="0" applyNumberFormat="1" applyFont="1" applyAlignment="1" applyProtection="1">
      <alignment vertical="center"/>
    </xf>
    <xf numFmtId="165" fontId="8" fillId="0" borderId="0" xfId="1" applyNumberFormat="1" applyFont="1" applyAlignment="1" applyProtection="1">
      <alignment vertical="center"/>
    </xf>
    <xf numFmtId="164" fontId="8" fillId="0" borderId="3" xfId="0" applyNumberFormat="1" applyFont="1" applyBorder="1" applyAlignment="1" applyProtection="1">
      <alignment vertical="center"/>
    </xf>
    <xf numFmtId="0" fontId="8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0" fontId="9" fillId="3" borderId="0" xfId="0" applyFont="1" applyFill="1" applyAlignment="1" applyProtection="1">
      <alignment vertical="center"/>
    </xf>
    <xf numFmtId="0" fontId="11" fillId="5" borderId="16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9" fontId="8" fillId="0" borderId="0" xfId="2" applyNumberFormat="1" applyFont="1" applyAlignment="1" applyProtection="1">
      <alignment horizontal="right" vertical="center"/>
    </xf>
    <xf numFmtId="0" fontId="9" fillId="8" borderId="0" xfId="0" applyFont="1" applyFill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164" fontId="8" fillId="0" borderId="0" xfId="2" applyFont="1" applyAlignment="1" applyProtection="1">
      <alignment vertical="center"/>
    </xf>
    <xf numFmtId="164" fontId="8" fillId="0" borderId="3" xfId="2" applyFont="1" applyBorder="1" applyAlignment="1" applyProtection="1">
      <alignment vertical="center"/>
    </xf>
    <xf numFmtId="0" fontId="8" fillId="9" borderId="0" xfId="0" applyFont="1" applyFill="1" applyAlignment="1" applyProtection="1">
      <alignment vertical="center"/>
    </xf>
    <xf numFmtId="0" fontId="9" fillId="9" borderId="0" xfId="0" applyFont="1" applyFill="1" applyAlignment="1" applyProtection="1">
      <alignment vertical="center"/>
    </xf>
    <xf numFmtId="164" fontId="9" fillId="9" borderId="0" xfId="0" applyNumberFormat="1" applyFont="1" applyFill="1" applyAlignment="1" applyProtection="1">
      <alignment vertical="center"/>
    </xf>
    <xf numFmtId="0" fontId="12" fillId="0" borderId="16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1" fillId="7" borderId="25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41" fontId="8" fillId="2" borderId="7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8" fillId="3" borderId="7" xfId="0" applyNumberFormat="1" applyFont="1" applyFill="1" applyBorder="1" applyAlignment="1">
      <alignment horizontal="center" vertical="center"/>
    </xf>
    <xf numFmtId="41" fontId="8" fillId="3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8" fillId="0" borderId="0" xfId="0" applyNumberFormat="1" applyFont="1" applyBorder="1" applyAlignment="1" applyProtection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right" vertical="center"/>
    </xf>
    <xf numFmtId="10" fontId="8" fillId="0" borderId="3" xfId="0" applyNumberFormat="1" applyFont="1" applyFill="1" applyBorder="1" applyAlignment="1" applyProtection="1">
      <alignment vertical="center"/>
    </xf>
    <xf numFmtId="165" fontId="8" fillId="0" borderId="3" xfId="1" applyNumberFormat="1" applyFont="1" applyFill="1" applyBorder="1" applyAlignment="1" applyProtection="1">
      <alignment vertical="center"/>
    </xf>
    <xf numFmtId="164" fontId="8" fillId="0" borderId="3" xfId="0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left" vertical="center" indent="4"/>
    </xf>
    <xf numFmtId="0" fontId="8" fillId="0" borderId="0" xfId="0" applyFont="1" applyAlignment="1">
      <alignment horizontal="left" vertical="center" indent="4"/>
    </xf>
    <xf numFmtId="0" fontId="8" fillId="0" borderId="0" xfId="0" applyFont="1" applyBorder="1" applyAlignment="1">
      <alignment horizontal="left" vertical="center" indent="6"/>
    </xf>
    <xf numFmtId="0" fontId="11" fillId="7" borderId="16" xfId="0" applyFont="1" applyFill="1" applyBorder="1" applyAlignment="1" applyProtection="1">
      <alignment vertical="center"/>
      <protection locked="0"/>
    </xf>
    <xf numFmtId="0" fontId="8" fillId="4" borderId="5" xfId="0" applyFont="1" applyFill="1" applyBorder="1" applyAlignment="1">
      <alignment horizontal="center" vertical="center"/>
    </xf>
    <xf numFmtId="0" fontId="6" fillId="0" borderId="0" xfId="0" applyFont="1"/>
    <xf numFmtId="0" fontId="10" fillId="0" borderId="7" xfId="0" applyFont="1" applyBorder="1" applyAlignment="1" applyProtection="1">
      <alignment horizontal="center" vertical="center"/>
      <protection locked="0"/>
    </xf>
    <xf numFmtId="41" fontId="8" fillId="0" borderId="30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 applyProtection="1">
      <alignment horizontal="center" vertical="center"/>
      <protection locked="0"/>
    </xf>
    <xf numFmtId="0" fontId="8" fillId="6" borderId="14" xfId="0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vertical="center"/>
    </xf>
    <xf numFmtId="49" fontId="0" fillId="0" borderId="3" xfId="0" applyNumberFormat="1" applyFill="1" applyBorder="1" applyAlignment="1" applyProtection="1">
      <alignment vertical="center"/>
    </xf>
    <xf numFmtId="49" fontId="0" fillId="0" borderId="11" xfId="0" applyNumberFormat="1" applyFill="1" applyBorder="1" applyAlignment="1" applyProtection="1">
      <alignment vertical="center"/>
    </xf>
    <xf numFmtId="0" fontId="8" fillId="7" borderId="14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8" fillId="10" borderId="0" xfId="0" applyFont="1" applyFill="1" applyAlignment="1" applyProtection="1">
      <alignment horizontal="left" vertical="center"/>
      <protection locked="0"/>
    </xf>
    <xf numFmtId="0" fontId="8" fillId="6" borderId="26" xfId="0" applyFont="1" applyFill="1" applyBorder="1" applyAlignment="1" applyProtection="1">
      <alignment horizontal="center" vertical="center"/>
      <protection locked="0"/>
    </xf>
    <xf numFmtId="0" fontId="8" fillId="6" borderId="25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>
      <alignment vertical="center"/>
    </xf>
    <xf numFmtId="0" fontId="9" fillId="9" borderId="9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6" fillId="9" borderId="2" xfId="0" applyFont="1" applyFill="1" applyBorder="1" applyAlignment="1" applyProtection="1">
      <alignment horizontal="center" vertical="center"/>
      <protection locked="0"/>
    </xf>
    <xf numFmtId="0" fontId="6" fillId="9" borderId="10" xfId="0" applyFont="1" applyFill="1" applyBorder="1" applyAlignment="1" applyProtection="1">
      <alignment horizontal="center" vertical="center"/>
      <protection locked="0"/>
    </xf>
    <xf numFmtId="0" fontId="6" fillId="9" borderId="3" xfId="0" applyFont="1" applyFill="1" applyBorder="1" applyAlignment="1" applyProtection="1">
      <alignment horizontal="center" vertical="center"/>
      <protection locked="0"/>
    </xf>
    <xf numFmtId="0" fontId="6" fillId="9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 applyProtection="1">
      <alignment horizontal="left" vertical="center"/>
      <protection locked="0"/>
    </xf>
    <xf numFmtId="0" fontId="8" fillId="6" borderId="14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7" borderId="26" xfId="0" applyFont="1" applyFill="1" applyBorder="1" applyAlignment="1" applyProtection="1">
      <alignment horizontal="left" vertical="center"/>
      <protection locked="0"/>
    </xf>
    <xf numFmtId="0" fontId="8" fillId="7" borderId="3" xfId="0" applyFont="1" applyFill="1" applyBorder="1" applyAlignment="1" applyProtection="1">
      <alignment horizontal="left" vertical="center"/>
      <protection locked="0"/>
    </xf>
    <xf numFmtId="0" fontId="8" fillId="7" borderId="25" xfId="0" applyFont="1" applyFill="1" applyBorder="1" applyAlignment="1" applyProtection="1">
      <alignment horizontal="left" vertical="center"/>
      <protection locked="0"/>
    </xf>
    <xf numFmtId="0" fontId="8" fillId="7" borderId="26" xfId="0" applyFont="1" applyFill="1" applyBorder="1" applyAlignment="1" applyProtection="1">
      <alignment horizontal="center" vertical="center"/>
      <protection locked="0"/>
    </xf>
    <xf numFmtId="0" fontId="8" fillId="7" borderId="25" xfId="0" applyFont="1" applyFill="1" applyBorder="1" applyAlignment="1" applyProtection="1">
      <alignment horizontal="center" vertical="center"/>
      <protection locked="0"/>
    </xf>
    <xf numFmtId="0" fontId="8" fillId="5" borderId="20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8" fillId="7" borderId="28" xfId="0" applyFont="1" applyFill="1" applyBorder="1" applyAlignment="1" applyProtection="1">
      <alignment horizontal="left" vertical="center"/>
      <protection locked="0"/>
    </xf>
    <xf numFmtId="0" fontId="8" fillId="7" borderId="18" xfId="0" applyFont="1" applyFill="1" applyBorder="1" applyAlignment="1" applyProtection="1">
      <alignment horizontal="left" vertical="center"/>
      <protection locked="0"/>
    </xf>
    <xf numFmtId="0" fontId="8" fillId="7" borderId="16" xfId="0" applyFont="1" applyFill="1" applyBorder="1" applyAlignment="1" applyProtection="1">
      <alignment horizontal="left" vertical="center"/>
      <protection locked="0"/>
    </xf>
    <xf numFmtId="0" fontId="8" fillId="5" borderId="14" xfId="0" applyFont="1" applyFill="1" applyBorder="1" applyAlignment="1">
      <alignment horizontal="center" vertical="center"/>
    </xf>
    <xf numFmtId="1" fontId="8" fillId="10" borderId="22" xfId="0" applyNumberFormat="1" applyFont="1" applyFill="1" applyBorder="1" applyAlignment="1" applyProtection="1">
      <alignment horizontal="left" vertical="center"/>
    </xf>
    <xf numFmtId="1" fontId="0" fillId="0" borderId="22" xfId="0" applyNumberFormat="1" applyBorder="1" applyAlignment="1" applyProtection="1">
      <alignment horizontal="left" vertical="center"/>
    </xf>
    <xf numFmtId="1" fontId="0" fillId="0" borderId="23" xfId="0" applyNumberFormat="1" applyBorder="1" applyAlignment="1" applyProtection="1">
      <alignment horizontal="left" vertical="center"/>
    </xf>
    <xf numFmtId="1" fontId="8" fillId="10" borderId="18" xfId="0" applyNumberFormat="1" applyFont="1" applyFill="1" applyBorder="1" applyAlignment="1" applyProtection="1">
      <alignment horizontal="left" vertical="center"/>
      <protection locked="0"/>
    </xf>
    <xf numFmtId="1" fontId="0" fillId="0" borderId="18" xfId="0" applyNumberFormat="1" applyBorder="1" applyAlignment="1" applyProtection="1">
      <alignment horizontal="left" vertical="center"/>
      <protection locked="0"/>
    </xf>
    <xf numFmtId="1" fontId="0" fillId="0" borderId="19" xfId="0" applyNumberFormat="1" applyBorder="1" applyAlignment="1" applyProtection="1">
      <alignment horizontal="left" vertical="center"/>
      <protection locked="0"/>
    </xf>
    <xf numFmtId="49" fontId="8" fillId="10" borderId="18" xfId="0" applyNumberFormat="1" applyFont="1" applyFill="1" applyBorder="1" applyAlignment="1" applyProtection="1">
      <alignment vertical="center"/>
      <protection locked="0"/>
    </xf>
    <xf numFmtId="49" fontId="0" fillId="0" borderId="18" xfId="0" applyNumberFormat="1" applyBorder="1" applyAlignment="1" applyProtection="1">
      <alignment vertical="center"/>
      <protection locked="0"/>
    </xf>
    <xf numFmtId="49" fontId="0" fillId="0" borderId="19" xfId="0" applyNumberFormat="1" applyBorder="1" applyAlignment="1" applyProtection="1">
      <alignment vertical="center"/>
      <protection locked="0"/>
    </xf>
    <xf numFmtId="49" fontId="8" fillId="10" borderId="24" xfId="0" applyNumberFormat="1" applyFont="1" applyFill="1" applyBorder="1" applyAlignment="1" applyProtection="1">
      <alignment vertical="center"/>
      <protection locked="0"/>
    </xf>
    <xf numFmtId="49" fontId="0" fillId="0" borderId="24" xfId="0" applyNumberFormat="1" applyBorder="1" applyAlignment="1" applyProtection="1">
      <alignment vertical="center"/>
      <protection locked="0"/>
    </xf>
    <xf numFmtId="49" fontId="0" fillId="0" borderId="29" xfId="0" applyNumberFormat="1" applyBorder="1" applyAlignment="1" applyProtection="1">
      <alignment vertical="center"/>
      <protection locked="0"/>
    </xf>
  </cellXfs>
  <cellStyles count="3">
    <cellStyle name="Dezimal" xfId="1" builtinId="3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0"/>
  <sheetViews>
    <sheetView tabSelected="1" view="pageLayout" zoomScaleNormal="100" workbookViewId="0">
      <selection activeCell="I8" sqref="I8:R8"/>
    </sheetView>
  </sheetViews>
  <sheetFormatPr baseColWidth="10" defaultRowHeight="12"/>
  <cols>
    <col min="1" max="2" width="2" style="8" customWidth="1"/>
    <col min="3" max="3" width="28.7109375" style="9" customWidth="1"/>
    <col min="4" max="4" width="5" style="9" customWidth="1"/>
    <col min="5" max="16" width="3.85546875" style="9" customWidth="1"/>
    <col min="17" max="18" width="7.140625" style="9" customWidth="1"/>
    <col min="19" max="19" width="7.5703125" style="9" customWidth="1"/>
    <col min="20" max="20" width="17.42578125" style="9" customWidth="1"/>
    <col min="21" max="21" width="12" style="9" customWidth="1"/>
    <col min="22" max="22" width="12.5703125" style="9" customWidth="1"/>
    <col min="23" max="23" width="11.42578125" style="9"/>
    <col min="24" max="24" width="16.5703125" style="9" customWidth="1"/>
    <col min="25" max="25" width="16.140625" style="9" customWidth="1"/>
    <col min="26" max="16384" width="11.42578125" style="9"/>
  </cols>
  <sheetData>
    <row r="1" spans="1:25" ht="15" customHeight="1">
      <c r="C1" s="88" t="s">
        <v>35</v>
      </c>
      <c r="I1" s="10"/>
      <c r="J1" s="11"/>
      <c r="K1" s="11"/>
      <c r="L1" s="11"/>
      <c r="M1" s="11"/>
      <c r="N1" s="11"/>
      <c r="O1" s="11"/>
      <c r="P1" s="11"/>
      <c r="Q1" s="11"/>
      <c r="R1" s="6" t="s">
        <v>36</v>
      </c>
      <c r="S1" s="12" t="s">
        <v>39</v>
      </c>
      <c r="T1" s="13"/>
      <c r="U1" s="13"/>
      <c r="V1" s="13"/>
      <c r="W1" s="13"/>
      <c r="X1" s="13"/>
      <c r="Y1" s="13"/>
    </row>
    <row r="2" spans="1:25" ht="11.25" customHeight="1">
      <c r="C2" s="89" t="s">
        <v>90</v>
      </c>
      <c r="S2" s="12" t="s">
        <v>38</v>
      </c>
      <c r="T2" s="13"/>
      <c r="U2" s="13"/>
      <c r="V2" s="13"/>
      <c r="W2" s="13"/>
      <c r="X2" s="13"/>
      <c r="Y2" s="13"/>
    </row>
    <row r="3" spans="1:25" ht="11.25" customHeight="1">
      <c r="C3" s="89" t="s">
        <v>91</v>
      </c>
      <c r="E3" s="15"/>
      <c r="S3" s="16">
        <f>I8</f>
        <v>0</v>
      </c>
      <c r="T3" s="17"/>
      <c r="U3" s="17">
        <f>I9</f>
        <v>0</v>
      </c>
      <c r="V3" s="17"/>
      <c r="W3" s="17"/>
      <c r="X3" s="18"/>
      <c r="Y3" s="18"/>
    </row>
    <row r="4" spans="1:25" ht="11.25" customHeight="1">
      <c r="C4" s="89" t="s">
        <v>92</v>
      </c>
      <c r="E4" s="15"/>
      <c r="S4" s="13"/>
      <c r="T4" s="13"/>
      <c r="U4" s="13"/>
      <c r="V4" s="13"/>
      <c r="W4" s="13"/>
      <c r="X4" s="13"/>
      <c r="Y4" s="13"/>
    </row>
    <row r="5" spans="1:25" s="19" customFormat="1" ht="6.75" customHeight="1">
      <c r="S5" s="20"/>
      <c r="T5" s="20"/>
      <c r="U5" s="20"/>
      <c r="V5" s="20"/>
      <c r="W5" s="20"/>
      <c r="X5" s="20"/>
      <c r="Y5" s="20"/>
    </row>
    <row r="6" spans="1:25" ht="7.5" customHeight="1">
      <c r="A6" s="119" t="s">
        <v>24</v>
      </c>
      <c r="B6" s="119" t="s">
        <v>25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  <c r="S6" s="13"/>
      <c r="T6" s="13"/>
      <c r="U6" s="13"/>
      <c r="V6" s="13"/>
      <c r="W6" s="13"/>
      <c r="X6" s="13"/>
      <c r="Y6" s="13"/>
    </row>
    <row r="7" spans="1:25" ht="12" customHeight="1">
      <c r="A7" s="120"/>
      <c r="B7" s="120"/>
      <c r="C7" s="23"/>
      <c r="D7" s="23"/>
      <c r="E7" s="23" t="s">
        <v>9</v>
      </c>
      <c r="F7" s="23"/>
      <c r="G7" s="23"/>
      <c r="H7" s="23"/>
      <c r="I7" s="137">
        <v>929</v>
      </c>
      <c r="J7" s="138"/>
      <c r="K7" s="138"/>
      <c r="L7" s="138"/>
      <c r="M7" s="138"/>
      <c r="N7" s="138"/>
      <c r="O7" s="138"/>
      <c r="P7" s="138"/>
      <c r="Q7" s="138"/>
      <c r="R7" s="139"/>
      <c r="S7" s="24" t="s">
        <v>40</v>
      </c>
      <c r="T7" s="24"/>
      <c r="U7" s="24"/>
      <c r="V7" s="24"/>
      <c r="W7" s="24"/>
      <c r="X7" s="24"/>
      <c r="Y7" s="24"/>
    </row>
    <row r="8" spans="1:25" ht="12" customHeight="1">
      <c r="A8" s="120"/>
      <c r="B8" s="120"/>
      <c r="C8" s="23"/>
      <c r="D8" s="23"/>
      <c r="E8" s="23" t="s">
        <v>10</v>
      </c>
      <c r="F8" s="23"/>
      <c r="G8" s="23"/>
      <c r="H8" s="23"/>
      <c r="I8" s="140"/>
      <c r="J8" s="141"/>
      <c r="K8" s="141"/>
      <c r="L8" s="141"/>
      <c r="M8" s="141"/>
      <c r="N8" s="141"/>
      <c r="O8" s="141"/>
      <c r="P8" s="141"/>
      <c r="Q8" s="141"/>
      <c r="R8" s="142"/>
      <c r="S8" s="13"/>
      <c r="T8" s="13"/>
      <c r="U8" s="13"/>
      <c r="V8" s="13"/>
      <c r="W8" s="13"/>
      <c r="X8" s="13"/>
      <c r="Y8" s="13"/>
    </row>
    <row r="9" spans="1:25" ht="12" customHeight="1">
      <c r="A9" s="120"/>
      <c r="B9" s="120"/>
      <c r="C9" s="23"/>
      <c r="D9" s="23"/>
      <c r="E9" s="23" t="s">
        <v>11</v>
      </c>
      <c r="F9" s="23"/>
      <c r="G9" s="23"/>
      <c r="H9" s="23"/>
      <c r="I9" s="143"/>
      <c r="J9" s="144"/>
      <c r="K9" s="144"/>
      <c r="L9" s="144"/>
      <c r="M9" s="144"/>
      <c r="N9" s="144"/>
      <c r="O9" s="144"/>
      <c r="P9" s="144"/>
      <c r="Q9" s="144"/>
      <c r="R9" s="145"/>
      <c r="S9" s="25" t="str">
        <f>Q52</f>
        <v>0</v>
      </c>
      <c r="T9" s="13" t="s">
        <v>62</v>
      </c>
      <c r="U9" s="25" t="s">
        <v>41</v>
      </c>
      <c r="V9" s="26">
        <v>250</v>
      </c>
      <c r="W9" s="27"/>
      <c r="X9" s="28">
        <f>S9*V9</f>
        <v>0</v>
      </c>
      <c r="Y9" s="13"/>
    </row>
    <row r="10" spans="1:25" ht="12" customHeight="1">
      <c r="A10" s="120"/>
      <c r="B10" s="120"/>
      <c r="C10" s="23"/>
      <c r="D10" s="23"/>
      <c r="E10" s="23" t="s">
        <v>12</v>
      </c>
      <c r="F10" s="23"/>
      <c r="G10" s="23"/>
      <c r="H10" s="23"/>
      <c r="I10" s="146"/>
      <c r="J10" s="147"/>
      <c r="K10" s="147"/>
      <c r="L10" s="147"/>
      <c r="M10" s="147"/>
      <c r="N10" s="147"/>
      <c r="O10" s="147"/>
      <c r="P10" s="147"/>
      <c r="Q10" s="147"/>
      <c r="R10" s="148"/>
      <c r="S10" s="13"/>
      <c r="T10" s="13" t="s">
        <v>44</v>
      </c>
      <c r="U10" s="25" t="s">
        <v>46</v>
      </c>
      <c r="V10" s="29">
        <v>2.5000000000000001E-2</v>
      </c>
      <c r="W10" s="30"/>
      <c r="X10" s="81">
        <f>X9*V10</f>
        <v>0</v>
      </c>
      <c r="Y10" s="28">
        <f>SUM(X9:X10)</f>
        <v>0</v>
      </c>
    </row>
    <row r="11" spans="1:25" s="82" customFormat="1" ht="7.35" customHeight="1">
      <c r="A11" s="120"/>
      <c r="B11" s="120"/>
      <c r="I11" s="98"/>
      <c r="J11" s="99"/>
      <c r="K11" s="99"/>
      <c r="L11" s="99"/>
      <c r="M11" s="99"/>
      <c r="N11" s="99"/>
      <c r="O11" s="99"/>
      <c r="P11" s="99"/>
      <c r="Q11" s="99"/>
      <c r="R11" s="100"/>
      <c r="S11" s="83"/>
      <c r="T11" s="83"/>
      <c r="U11" s="84"/>
      <c r="V11" s="85"/>
      <c r="W11" s="86"/>
      <c r="X11" s="87"/>
      <c r="Y11" s="87"/>
    </row>
    <row r="12" spans="1:25" ht="9" customHeight="1">
      <c r="A12" s="120"/>
      <c r="B12" s="120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2"/>
      <c r="S12" s="13"/>
      <c r="T12" s="13"/>
      <c r="U12" s="13"/>
      <c r="V12" s="13"/>
      <c r="W12" s="13"/>
      <c r="X12" s="13"/>
      <c r="Y12" s="13"/>
    </row>
    <row r="13" spans="1:25" ht="12" customHeight="1">
      <c r="A13" s="120"/>
      <c r="B13" s="120"/>
      <c r="C13" s="33" t="s">
        <v>89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2"/>
      <c r="S13" s="13"/>
      <c r="T13" s="13"/>
      <c r="U13" s="13"/>
      <c r="V13" s="13"/>
      <c r="W13" s="13"/>
      <c r="X13" s="28"/>
      <c r="Y13" s="13"/>
    </row>
    <row r="14" spans="1:25" ht="12" customHeight="1">
      <c r="A14" s="120"/>
      <c r="B14" s="120"/>
      <c r="C14" s="34" t="s">
        <v>64</v>
      </c>
      <c r="D14" s="23"/>
      <c r="E14" s="23"/>
      <c r="F14" s="23"/>
      <c r="G14" s="23"/>
      <c r="H14" s="23"/>
      <c r="I14" s="35" t="s">
        <v>68</v>
      </c>
      <c r="J14" s="36"/>
      <c r="K14" s="36"/>
      <c r="L14" s="36"/>
      <c r="M14" s="36"/>
      <c r="N14" s="36"/>
      <c r="O14" s="36"/>
      <c r="P14" s="36"/>
      <c r="Q14" s="36"/>
      <c r="R14" s="37"/>
      <c r="S14" s="13"/>
      <c r="T14" s="13"/>
      <c r="U14" s="13"/>
      <c r="V14" s="13"/>
      <c r="W14" s="13"/>
      <c r="X14" s="13"/>
      <c r="Y14" s="13"/>
    </row>
    <row r="15" spans="1:25" ht="12" customHeight="1">
      <c r="A15" s="120"/>
      <c r="B15" s="120"/>
      <c r="C15" s="90" t="s">
        <v>63</v>
      </c>
      <c r="D15" s="23"/>
      <c r="E15" s="23"/>
      <c r="F15" s="23"/>
      <c r="G15" s="23"/>
      <c r="H15" s="23"/>
      <c r="I15" s="38" t="s">
        <v>37</v>
      </c>
      <c r="J15" s="39"/>
      <c r="K15" s="39"/>
      <c r="L15" s="39"/>
      <c r="M15" s="39"/>
      <c r="N15" s="39"/>
      <c r="O15" s="39"/>
      <c r="P15" s="39"/>
      <c r="Q15" s="39"/>
      <c r="R15" s="40"/>
      <c r="S15" s="13"/>
      <c r="T15" s="13"/>
      <c r="U15" s="13"/>
      <c r="V15" s="13"/>
      <c r="W15" s="13"/>
      <c r="X15" s="13"/>
      <c r="Y15" s="13"/>
    </row>
    <row r="16" spans="1:25" s="19" customFormat="1" ht="7.5" customHeight="1">
      <c r="A16" s="120"/>
      <c r="B16" s="12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/>
      <c r="S16" s="13"/>
      <c r="T16" s="13"/>
      <c r="U16" s="13"/>
      <c r="V16" s="13"/>
      <c r="W16" s="13"/>
      <c r="X16" s="13"/>
      <c r="Y16" s="13"/>
    </row>
    <row r="17" spans="1:25" ht="12.75" customHeight="1">
      <c r="A17" s="120"/>
      <c r="B17" s="120"/>
      <c r="C17" s="43" t="s">
        <v>0</v>
      </c>
      <c r="D17" s="129" t="s">
        <v>88</v>
      </c>
      <c r="E17" s="129" t="s">
        <v>1</v>
      </c>
      <c r="F17" s="129"/>
      <c r="G17" s="129" t="s">
        <v>2</v>
      </c>
      <c r="H17" s="129"/>
      <c r="I17" s="129" t="s">
        <v>3</v>
      </c>
      <c r="J17" s="129"/>
      <c r="K17" s="129" t="s">
        <v>4</v>
      </c>
      <c r="L17" s="129"/>
      <c r="M17" s="129" t="s">
        <v>5</v>
      </c>
      <c r="N17" s="130"/>
      <c r="O17" s="129" t="s">
        <v>6</v>
      </c>
      <c r="P17" s="130"/>
      <c r="Q17" s="131" t="s">
        <v>13</v>
      </c>
      <c r="R17" s="132"/>
      <c r="S17" s="44" t="s">
        <v>42</v>
      </c>
      <c r="T17" s="44"/>
      <c r="U17" s="44"/>
      <c r="V17" s="44"/>
      <c r="W17" s="44"/>
      <c r="X17" s="44"/>
      <c r="Y17" s="44"/>
    </row>
    <row r="18" spans="1:25">
      <c r="A18" s="121"/>
      <c r="B18" s="121"/>
      <c r="C18" s="45" t="s">
        <v>65</v>
      </c>
      <c r="D18" s="136"/>
      <c r="E18" s="3" t="s">
        <v>7</v>
      </c>
      <c r="F18" s="3" t="s">
        <v>8</v>
      </c>
      <c r="G18" s="3" t="s">
        <v>7</v>
      </c>
      <c r="H18" s="3" t="s">
        <v>8</v>
      </c>
      <c r="I18" s="3" t="s">
        <v>7</v>
      </c>
      <c r="J18" s="3" t="s">
        <v>8</v>
      </c>
      <c r="K18" s="3" t="s">
        <v>7</v>
      </c>
      <c r="L18" s="3" t="s">
        <v>8</v>
      </c>
      <c r="M18" s="3" t="s">
        <v>7</v>
      </c>
      <c r="N18" s="3" t="s">
        <v>8</v>
      </c>
      <c r="O18" s="3" t="s">
        <v>7</v>
      </c>
      <c r="P18" s="3" t="s">
        <v>8</v>
      </c>
      <c r="Q18" s="3" t="s">
        <v>52</v>
      </c>
      <c r="R18" s="4" t="s">
        <v>53</v>
      </c>
      <c r="S18" s="13"/>
      <c r="T18" s="13"/>
      <c r="U18" s="13"/>
      <c r="V18" s="13"/>
      <c r="W18" s="13"/>
      <c r="X18" s="13"/>
      <c r="Y18" s="13"/>
    </row>
    <row r="19" spans="1:25">
      <c r="A19" s="46"/>
      <c r="B19" s="47"/>
      <c r="C19" s="48" t="s">
        <v>17</v>
      </c>
      <c r="D19" s="49">
        <v>2</v>
      </c>
      <c r="E19" s="97"/>
      <c r="F19" s="96"/>
      <c r="G19" s="97"/>
      <c r="H19" s="96"/>
      <c r="I19" s="97"/>
      <c r="J19" s="96"/>
      <c r="K19" s="97"/>
      <c r="L19" s="96"/>
      <c r="M19" s="97"/>
      <c r="N19" s="96"/>
      <c r="O19" s="97"/>
      <c r="P19" s="96"/>
      <c r="Q19" s="1">
        <f>D19*(E19+G19+I19+K19+M19+O19)</f>
        <v>0</v>
      </c>
      <c r="R19" s="2">
        <f>D19*(F19+H19+J19+L19+N19+P19)</f>
        <v>0</v>
      </c>
      <c r="S19" s="25" t="str">
        <f>Q57</f>
        <v>0</v>
      </c>
      <c r="T19" s="13" t="s">
        <v>62</v>
      </c>
      <c r="U19" s="25" t="s">
        <v>41</v>
      </c>
      <c r="V19" s="26">
        <v>500</v>
      </c>
      <c r="W19" s="27"/>
      <c r="X19" s="28">
        <f>S19*V19</f>
        <v>0</v>
      </c>
      <c r="Y19" s="13"/>
    </row>
    <row r="20" spans="1:25">
      <c r="A20" s="46"/>
      <c r="B20" s="47"/>
      <c r="C20" s="50" t="s">
        <v>66</v>
      </c>
      <c r="D20" s="49">
        <v>1</v>
      </c>
      <c r="E20" s="97"/>
      <c r="F20" s="96"/>
      <c r="G20" s="97"/>
      <c r="H20" s="96"/>
      <c r="I20" s="97"/>
      <c r="J20" s="96"/>
      <c r="K20" s="97"/>
      <c r="L20" s="96"/>
      <c r="M20" s="97"/>
      <c r="N20" s="96"/>
      <c r="O20" s="97"/>
      <c r="P20" s="96"/>
      <c r="Q20" s="1">
        <f t="shared" ref="Q20:Q42" si="0">D20*(E20+G20+I20+K20+M20+O20)</f>
        <v>0</v>
      </c>
      <c r="R20" s="2">
        <f t="shared" ref="R20:R42" si="1">D20*(F20+H20+J20+L20+N20+P20)</f>
        <v>0</v>
      </c>
      <c r="S20" s="13">
        <f>IF(A62="x",1,0)</f>
        <v>0</v>
      </c>
      <c r="T20" s="13" t="s">
        <v>43</v>
      </c>
      <c r="U20" s="25"/>
      <c r="V20" s="51">
        <v>0.1</v>
      </c>
      <c r="W20" s="27"/>
      <c r="X20" s="28">
        <f>IF(S20=1,X19*V20,0)</f>
        <v>0</v>
      </c>
      <c r="Y20" s="13"/>
    </row>
    <row r="21" spans="1:25">
      <c r="A21" s="46"/>
      <c r="B21" s="47"/>
      <c r="C21" s="50" t="s">
        <v>84</v>
      </c>
      <c r="D21" s="49">
        <v>1</v>
      </c>
      <c r="E21" s="97"/>
      <c r="F21" s="96"/>
      <c r="G21" s="97"/>
      <c r="H21" s="96"/>
      <c r="I21" s="97"/>
      <c r="J21" s="96"/>
      <c r="K21" s="97"/>
      <c r="L21" s="96"/>
      <c r="M21" s="97"/>
      <c r="N21" s="96"/>
      <c r="O21" s="97"/>
      <c r="P21" s="96"/>
      <c r="Q21" s="1">
        <f t="shared" si="0"/>
        <v>0</v>
      </c>
      <c r="R21" s="2">
        <f t="shared" si="1"/>
        <v>0</v>
      </c>
      <c r="S21" s="13"/>
      <c r="T21" s="13" t="s">
        <v>44</v>
      </c>
      <c r="U21" s="25" t="s">
        <v>45</v>
      </c>
      <c r="V21" s="29">
        <v>0.08</v>
      </c>
      <c r="W21" s="30"/>
      <c r="X21" s="31">
        <f>(X19+X20)*V21</f>
        <v>0</v>
      </c>
      <c r="Y21" s="28">
        <f>SUM(X19:X21)</f>
        <v>0</v>
      </c>
    </row>
    <row r="22" spans="1:25">
      <c r="A22" s="92"/>
      <c r="B22" s="47"/>
      <c r="C22" s="50" t="s">
        <v>85</v>
      </c>
      <c r="D22" s="49">
        <v>1</v>
      </c>
      <c r="E22" s="97"/>
      <c r="F22" s="96"/>
      <c r="G22" s="97"/>
      <c r="H22" s="96"/>
      <c r="I22" s="97"/>
      <c r="J22" s="96"/>
      <c r="K22" s="97"/>
      <c r="L22" s="96"/>
      <c r="M22" s="97"/>
      <c r="N22" s="96"/>
      <c r="O22" s="97"/>
      <c r="P22" s="96"/>
      <c r="Q22" s="1">
        <f t="shared" ref="Q22:Q39" si="2">D22*(E22+G22+I22+K22+M22+O22)</f>
        <v>0</v>
      </c>
      <c r="R22" s="2">
        <f t="shared" ref="R22:R39" si="3">D22*(F22+H22+J22+L22+N22+P22)</f>
        <v>0</v>
      </c>
      <c r="S22" s="13"/>
      <c r="T22" s="13"/>
      <c r="U22" s="13"/>
      <c r="V22" s="13"/>
      <c r="W22" s="13"/>
      <c r="X22" s="13"/>
      <c r="Y22" s="13"/>
    </row>
    <row r="23" spans="1:25">
      <c r="A23" s="46"/>
      <c r="B23" s="47"/>
      <c r="C23" s="50" t="s">
        <v>72</v>
      </c>
      <c r="D23" s="49">
        <v>3</v>
      </c>
      <c r="E23" s="97"/>
      <c r="F23" s="96"/>
      <c r="G23" s="97"/>
      <c r="H23" s="96"/>
      <c r="I23" s="97"/>
      <c r="J23" s="96"/>
      <c r="K23" s="97"/>
      <c r="L23" s="96"/>
      <c r="M23" s="97"/>
      <c r="N23" s="96"/>
      <c r="O23" s="97"/>
      <c r="P23" s="96"/>
      <c r="Q23" s="1">
        <f t="shared" si="2"/>
        <v>0</v>
      </c>
      <c r="R23" s="2">
        <f t="shared" si="3"/>
        <v>0</v>
      </c>
      <c r="S23" s="13"/>
      <c r="T23" s="13"/>
      <c r="U23" s="13"/>
      <c r="V23" s="13"/>
      <c r="W23" s="13"/>
      <c r="X23" s="13"/>
      <c r="Y23" s="13"/>
    </row>
    <row r="24" spans="1:25">
      <c r="A24" s="46"/>
      <c r="B24" s="47"/>
      <c r="C24" s="48" t="s">
        <v>15</v>
      </c>
      <c r="D24" s="49">
        <v>2</v>
      </c>
      <c r="E24" s="97"/>
      <c r="F24" s="96"/>
      <c r="G24" s="97"/>
      <c r="H24" s="96"/>
      <c r="I24" s="97"/>
      <c r="J24" s="96"/>
      <c r="K24" s="97"/>
      <c r="L24" s="96"/>
      <c r="M24" s="97"/>
      <c r="N24" s="96"/>
      <c r="O24" s="97"/>
      <c r="P24" s="96"/>
      <c r="Q24" s="1">
        <f t="shared" si="2"/>
        <v>0</v>
      </c>
      <c r="R24" s="2">
        <f t="shared" si="3"/>
        <v>0</v>
      </c>
      <c r="S24" s="13"/>
      <c r="T24" s="13"/>
      <c r="U24" s="13"/>
      <c r="V24" s="13"/>
      <c r="W24" s="13"/>
      <c r="X24" s="13"/>
      <c r="Y24" s="13"/>
    </row>
    <row r="25" spans="1:25">
      <c r="A25" s="46"/>
      <c r="B25" s="47"/>
      <c r="C25" s="48" t="s">
        <v>73</v>
      </c>
      <c r="D25" s="49">
        <v>4</v>
      </c>
      <c r="E25" s="97"/>
      <c r="F25" s="96"/>
      <c r="G25" s="97"/>
      <c r="H25" s="96"/>
      <c r="I25" s="97"/>
      <c r="J25" s="96"/>
      <c r="K25" s="97"/>
      <c r="L25" s="96"/>
      <c r="M25" s="97"/>
      <c r="N25" s="96"/>
      <c r="O25" s="97"/>
      <c r="P25" s="96"/>
      <c r="Q25" s="1">
        <f t="shared" si="2"/>
        <v>0</v>
      </c>
      <c r="R25" s="2">
        <f t="shared" si="3"/>
        <v>0</v>
      </c>
      <c r="S25" s="13"/>
      <c r="T25" s="13"/>
      <c r="U25" s="13"/>
      <c r="V25" s="13"/>
      <c r="W25" s="13"/>
      <c r="X25" s="13"/>
      <c r="Y25" s="13"/>
    </row>
    <row r="26" spans="1:25">
      <c r="A26" s="46"/>
      <c r="B26" s="47"/>
      <c r="C26" s="48" t="s">
        <v>74</v>
      </c>
      <c r="D26" s="49">
        <v>6</v>
      </c>
      <c r="E26" s="97"/>
      <c r="F26" s="96"/>
      <c r="G26" s="97"/>
      <c r="H26" s="96"/>
      <c r="I26" s="97"/>
      <c r="J26" s="96"/>
      <c r="K26" s="97"/>
      <c r="L26" s="96"/>
      <c r="M26" s="97"/>
      <c r="N26" s="96"/>
      <c r="O26" s="97"/>
      <c r="P26" s="96"/>
      <c r="Q26" s="1">
        <f t="shared" si="2"/>
        <v>0</v>
      </c>
      <c r="R26" s="2">
        <f t="shared" si="3"/>
        <v>0</v>
      </c>
      <c r="S26" s="52" t="s">
        <v>49</v>
      </c>
      <c r="T26" s="53"/>
      <c r="U26" s="53"/>
      <c r="V26" s="53"/>
      <c r="W26" s="53"/>
      <c r="X26" s="53"/>
      <c r="Y26" s="53"/>
    </row>
    <row r="27" spans="1:25">
      <c r="A27" s="46"/>
      <c r="B27" s="47"/>
      <c r="C27" s="48" t="s">
        <v>14</v>
      </c>
      <c r="D27" s="49">
        <v>4</v>
      </c>
      <c r="E27" s="97"/>
      <c r="F27" s="96"/>
      <c r="G27" s="97"/>
      <c r="H27" s="96"/>
      <c r="I27" s="97"/>
      <c r="J27" s="96"/>
      <c r="K27" s="97"/>
      <c r="L27" s="96"/>
      <c r="M27" s="97"/>
      <c r="N27" s="96"/>
      <c r="O27" s="97"/>
      <c r="P27" s="96"/>
      <c r="Q27" s="1">
        <f t="shared" si="2"/>
        <v>0</v>
      </c>
      <c r="R27" s="2">
        <f t="shared" si="3"/>
        <v>0</v>
      </c>
      <c r="S27" s="13"/>
      <c r="T27" s="13"/>
      <c r="U27" s="13"/>
      <c r="V27" s="13"/>
      <c r="W27" s="13"/>
      <c r="X27" s="13"/>
      <c r="Y27" s="13"/>
    </row>
    <row r="28" spans="1:25">
      <c r="A28" s="46"/>
      <c r="B28" s="47"/>
      <c r="C28" s="50" t="s">
        <v>67</v>
      </c>
      <c r="D28" s="49">
        <v>2</v>
      </c>
      <c r="E28" s="97"/>
      <c r="F28" s="96"/>
      <c r="G28" s="97"/>
      <c r="H28" s="96"/>
      <c r="I28" s="97"/>
      <c r="J28" s="96"/>
      <c r="K28" s="97"/>
      <c r="L28" s="96"/>
      <c r="M28" s="97"/>
      <c r="N28" s="96"/>
      <c r="O28" s="97"/>
      <c r="P28" s="96"/>
      <c r="Q28" s="1">
        <f t="shared" si="2"/>
        <v>0</v>
      </c>
      <c r="R28" s="2">
        <f t="shared" si="3"/>
        <v>0</v>
      </c>
      <c r="S28" s="13">
        <f>IF(G62&gt;300,300,G62)</f>
        <v>0</v>
      </c>
      <c r="T28" s="13" t="s">
        <v>50</v>
      </c>
      <c r="U28" s="13" t="s">
        <v>41</v>
      </c>
      <c r="V28" s="54">
        <v>1.5</v>
      </c>
      <c r="W28" s="13"/>
      <c r="X28" s="28">
        <f>S28*V28</f>
        <v>0</v>
      </c>
      <c r="Y28" s="13"/>
    </row>
    <row r="29" spans="1:25">
      <c r="A29" s="46"/>
      <c r="B29" s="47"/>
      <c r="C29" s="48" t="s">
        <v>69</v>
      </c>
      <c r="D29" s="49">
        <v>4</v>
      </c>
      <c r="E29" s="97"/>
      <c r="F29" s="96"/>
      <c r="G29" s="97"/>
      <c r="H29" s="96"/>
      <c r="I29" s="97"/>
      <c r="J29" s="96"/>
      <c r="K29" s="97"/>
      <c r="L29" s="96"/>
      <c r="M29" s="97"/>
      <c r="N29" s="96"/>
      <c r="O29" s="97"/>
      <c r="P29" s="96"/>
      <c r="Q29" s="1">
        <f t="shared" si="2"/>
        <v>0</v>
      </c>
      <c r="R29" s="2">
        <f t="shared" si="3"/>
        <v>0</v>
      </c>
      <c r="S29" s="13">
        <f>G62-S28</f>
        <v>0</v>
      </c>
      <c r="T29" s="13" t="s">
        <v>51</v>
      </c>
      <c r="U29" s="13" t="s">
        <v>41</v>
      </c>
      <c r="V29" s="54">
        <v>0.2</v>
      </c>
      <c r="W29" s="13"/>
      <c r="X29" s="28">
        <f>S29*V29</f>
        <v>0</v>
      </c>
      <c r="Y29" s="13"/>
    </row>
    <row r="30" spans="1:25">
      <c r="A30" s="46"/>
      <c r="B30" s="47"/>
      <c r="C30" s="50" t="s">
        <v>70</v>
      </c>
      <c r="D30" s="49">
        <v>2</v>
      </c>
      <c r="E30" s="97"/>
      <c r="F30" s="96"/>
      <c r="G30" s="97"/>
      <c r="H30" s="96"/>
      <c r="I30" s="97"/>
      <c r="J30" s="96"/>
      <c r="K30" s="97"/>
      <c r="L30" s="96"/>
      <c r="M30" s="97"/>
      <c r="N30" s="96"/>
      <c r="O30" s="97"/>
      <c r="P30" s="96"/>
      <c r="Q30" s="1">
        <f t="shared" si="2"/>
        <v>0</v>
      </c>
      <c r="R30" s="2">
        <f t="shared" si="3"/>
        <v>0</v>
      </c>
      <c r="S30" s="13"/>
      <c r="T30" s="13" t="s">
        <v>44</v>
      </c>
      <c r="U30" s="25" t="s">
        <v>46</v>
      </c>
      <c r="V30" s="29">
        <v>2.5000000000000001E-2</v>
      </c>
      <c r="W30" s="13"/>
      <c r="X30" s="55">
        <f>(X28+X29)*V30</f>
        <v>0</v>
      </c>
      <c r="Y30" s="28">
        <f>SUM(X28:X30)</f>
        <v>0</v>
      </c>
    </row>
    <row r="31" spans="1:25">
      <c r="A31" s="46"/>
      <c r="B31" s="47"/>
      <c r="C31" s="50" t="s">
        <v>75</v>
      </c>
      <c r="D31" s="49">
        <v>2</v>
      </c>
      <c r="E31" s="97"/>
      <c r="F31" s="96"/>
      <c r="G31" s="97"/>
      <c r="H31" s="96"/>
      <c r="I31" s="97"/>
      <c r="J31" s="96"/>
      <c r="K31" s="97"/>
      <c r="L31" s="96"/>
      <c r="M31" s="97"/>
      <c r="N31" s="96"/>
      <c r="O31" s="97"/>
      <c r="P31" s="96"/>
      <c r="Q31" s="1">
        <f t="shared" si="2"/>
        <v>0</v>
      </c>
      <c r="R31" s="2">
        <f t="shared" si="3"/>
        <v>0</v>
      </c>
      <c r="S31" s="13"/>
      <c r="T31" s="13"/>
      <c r="U31" s="13"/>
      <c r="V31" s="13"/>
      <c r="W31" s="13"/>
      <c r="X31" s="13"/>
      <c r="Y31" s="13"/>
    </row>
    <row r="32" spans="1:25">
      <c r="A32" s="46"/>
      <c r="B32" s="47"/>
      <c r="C32" s="48" t="s">
        <v>16</v>
      </c>
      <c r="D32" s="49">
        <v>4</v>
      </c>
      <c r="E32" s="97"/>
      <c r="F32" s="96"/>
      <c r="G32" s="97"/>
      <c r="H32" s="96"/>
      <c r="I32" s="97"/>
      <c r="J32" s="96"/>
      <c r="K32" s="97"/>
      <c r="L32" s="96"/>
      <c r="M32" s="97"/>
      <c r="N32" s="96"/>
      <c r="O32" s="97"/>
      <c r="P32" s="96"/>
      <c r="Q32" s="1">
        <f t="shared" si="2"/>
        <v>0</v>
      </c>
      <c r="R32" s="2">
        <f t="shared" si="3"/>
        <v>0</v>
      </c>
      <c r="S32" s="13"/>
      <c r="T32" s="13"/>
      <c r="U32" s="13"/>
      <c r="V32" s="13"/>
      <c r="W32" s="13"/>
      <c r="X32" s="13"/>
      <c r="Y32" s="13"/>
    </row>
    <row r="33" spans="1:25">
      <c r="A33" s="46"/>
      <c r="B33" s="47"/>
      <c r="C33" s="50" t="s">
        <v>76</v>
      </c>
      <c r="D33" s="49">
        <v>1</v>
      </c>
      <c r="E33" s="97"/>
      <c r="F33" s="96"/>
      <c r="G33" s="97"/>
      <c r="H33" s="96"/>
      <c r="I33" s="97"/>
      <c r="J33" s="96"/>
      <c r="K33" s="97"/>
      <c r="L33" s="96"/>
      <c r="M33" s="97"/>
      <c r="N33" s="96"/>
      <c r="O33" s="97"/>
      <c r="P33" s="96"/>
      <c r="Q33" s="1">
        <f t="shared" si="2"/>
        <v>0</v>
      </c>
      <c r="R33" s="2">
        <f t="shared" si="3"/>
        <v>0</v>
      </c>
      <c r="S33" s="13"/>
      <c r="T33" s="13"/>
      <c r="U33" s="13"/>
      <c r="V33" s="13"/>
      <c r="W33" s="13"/>
      <c r="X33" s="13"/>
      <c r="Y33" s="13"/>
    </row>
    <row r="34" spans="1:25">
      <c r="A34" s="46"/>
      <c r="B34" s="47"/>
      <c r="C34" s="48" t="s">
        <v>71</v>
      </c>
      <c r="D34" s="49">
        <v>8</v>
      </c>
      <c r="E34" s="97"/>
      <c r="F34" s="96"/>
      <c r="G34" s="97"/>
      <c r="H34" s="96"/>
      <c r="I34" s="97"/>
      <c r="J34" s="96"/>
      <c r="K34" s="97"/>
      <c r="L34" s="96"/>
      <c r="M34" s="97"/>
      <c r="N34" s="96"/>
      <c r="O34" s="97"/>
      <c r="P34" s="96"/>
      <c r="Q34" s="1">
        <f t="shared" si="2"/>
        <v>0</v>
      </c>
      <c r="R34" s="2">
        <f t="shared" si="3"/>
        <v>0</v>
      </c>
      <c r="S34" s="56"/>
      <c r="T34" s="56"/>
      <c r="U34" s="56"/>
      <c r="V34" s="56"/>
      <c r="W34" s="56"/>
      <c r="X34" s="57" t="s">
        <v>13</v>
      </c>
      <c r="Y34" s="58">
        <f>Y10+Y21+Y30</f>
        <v>0</v>
      </c>
    </row>
    <row r="35" spans="1:25">
      <c r="A35" s="46"/>
      <c r="B35" s="92"/>
      <c r="C35" s="59" t="s">
        <v>77</v>
      </c>
      <c r="D35" s="49">
        <v>5</v>
      </c>
      <c r="E35" s="97"/>
      <c r="F35" s="96"/>
      <c r="G35" s="97"/>
      <c r="H35" s="96"/>
      <c r="I35" s="97"/>
      <c r="J35" s="96"/>
      <c r="K35" s="97"/>
      <c r="L35" s="96"/>
      <c r="M35" s="97"/>
      <c r="N35" s="96"/>
      <c r="O35" s="97"/>
      <c r="P35" s="96"/>
      <c r="Q35" s="1">
        <f t="shared" si="2"/>
        <v>0</v>
      </c>
      <c r="R35" s="2">
        <f t="shared" si="3"/>
        <v>0</v>
      </c>
      <c r="S35" s="13"/>
      <c r="T35" s="13"/>
      <c r="U35" s="13"/>
      <c r="V35" s="13"/>
      <c r="W35" s="13"/>
      <c r="X35" s="13"/>
      <c r="Y35" s="13"/>
    </row>
    <row r="36" spans="1:25">
      <c r="A36" s="46"/>
      <c r="B36" s="47"/>
      <c r="C36" s="50" t="s">
        <v>82</v>
      </c>
      <c r="D36" s="49">
        <v>5</v>
      </c>
      <c r="E36" s="97"/>
      <c r="F36" s="96"/>
      <c r="G36" s="97"/>
      <c r="H36" s="96"/>
      <c r="I36" s="97"/>
      <c r="J36" s="96"/>
      <c r="K36" s="97"/>
      <c r="L36" s="96"/>
      <c r="M36" s="97"/>
      <c r="N36" s="96"/>
      <c r="O36" s="97"/>
      <c r="P36" s="96"/>
      <c r="Q36" s="1">
        <f t="shared" si="2"/>
        <v>0</v>
      </c>
      <c r="R36" s="2">
        <f t="shared" si="3"/>
        <v>0</v>
      </c>
      <c r="S36" s="13"/>
      <c r="T36" s="13"/>
      <c r="U36" s="13"/>
      <c r="V36" s="13"/>
      <c r="W36" s="13"/>
      <c r="X36" s="13"/>
      <c r="Y36" s="13"/>
    </row>
    <row r="37" spans="1:25">
      <c r="A37" s="46"/>
      <c r="B37" s="92"/>
      <c r="C37" s="50" t="s">
        <v>78</v>
      </c>
      <c r="D37" s="49">
        <v>5</v>
      </c>
      <c r="E37" s="97"/>
      <c r="F37" s="96"/>
      <c r="G37" s="97"/>
      <c r="H37" s="96"/>
      <c r="I37" s="97"/>
      <c r="J37" s="96"/>
      <c r="K37" s="97"/>
      <c r="L37" s="96"/>
      <c r="M37" s="97"/>
      <c r="N37" s="96"/>
      <c r="O37" s="97"/>
      <c r="P37" s="96"/>
      <c r="Q37" s="1">
        <f t="shared" si="2"/>
        <v>0</v>
      </c>
      <c r="R37" s="2">
        <f t="shared" si="3"/>
        <v>0</v>
      </c>
    </row>
    <row r="38" spans="1:25">
      <c r="A38" s="46"/>
      <c r="B38" s="47"/>
      <c r="C38" s="50" t="s">
        <v>79</v>
      </c>
      <c r="D38" s="49">
        <v>5</v>
      </c>
      <c r="E38" s="97"/>
      <c r="F38" s="96"/>
      <c r="G38" s="97"/>
      <c r="H38" s="96"/>
      <c r="I38" s="97"/>
      <c r="J38" s="96"/>
      <c r="K38" s="97"/>
      <c r="L38" s="96"/>
      <c r="M38" s="97"/>
      <c r="N38" s="96"/>
      <c r="O38" s="97"/>
      <c r="P38" s="96"/>
      <c r="Q38" s="1">
        <f t="shared" si="2"/>
        <v>0</v>
      </c>
      <c r="R38" s="2">
        <f t="shared" si="3"/>
        <v>0</v>
      </c>
    </row>
    <row r="39" spans="1:25">
      <c r="A39" s="46"/>
      <c r="B39" s="47"/>
      <c r="C39" s="48" t="s">
        <v>80</v>
      </c>
      <c r="D39" s="49">
        <v>10</v>
      </c>
      <c r="E39" s="97"/>
      <c r="F39" s="96"/>
      <c r="G39" s="97"/>
      <c r="H39" s="96"/>
      <c r="I39" s="97"/>
      <c r="J39" s="96"/>
      <c r="K39" s="97"/>
      <c r="L39" s="96"/>
      <c r="M39" s="97"/>
      <c r="N39" s="96"/>
      <c r="O39" s="97"/>
      <c r="P39" s="96"/>
      <c r="Q39" s="1">
        <f t="shared" si="2"/>
        <v>0</v>
      </c>
      <c r="R39" s="2">
        <f t="shared" si="3"/>
        <v>0</v>
      </c>
    </row>
    <row r="40" spans="1:25">
      <c r="A40" s="46"/>
      <c r="B40" s="47"/>
      <c r="C40" s="50" t="s">
        <v>81</v>
      </c>
      <c r="D40" s="49">
        <v>5</v>
      </c>
      <c r="E40" s="97"/>
      <c r="F40" s="96"/>
      <c r="G40" s="97"/>
      <c r="H40" s="96"/>
      <c r="I40" s="97"/>
      <c r="J40" s="96"/>
      <c r="K40" s="97"/>
      <c r="L40" s="96"/>
      <c r="M40" s="97"/>
      <c r="N40" s="96"/>
      <c r="O40" s="97"/>
      <c r="P40" s="96"/>
      <c r="Q40" s="1">
        <f t="shared" si="0"/>
        <v>0</v>
      </c>
      <c r="R40" s="2">
        <f t="shared" si="1"/>
        <v>0</v>
      </c>
    </row>
    <row r="41" spans="1:25">
      <c r="A41" s="46"/>
      <c r="B41" s="47"/>
      <c r="C41" s="91"/>
      <c r="D41" s="96"/>
      <c r="E41" s="97"/>
      <c r="F41" s="96"/>
      <c r="G41" s="97"/>
      <c r="H41" s="96"/>
      <c r="I41" s="97"/>
      <c r="J41" s="96"/>
      <c r="K41" s="97"/>
      <c r="L41" s="96"/>
      <c r="M41" s="97"/>
      <c r="N41" s="96"/>
      <c r="O41" s="97"/>
      <c r="P41" s="96"/>
      <c r="Q41" s="1">
        <f t="shared" si="0"/>
        <v>0</v>
      </c>
      <c r="R41" s="2">
        <f t="shared" si="1"/>
        <v>0</v>
      </c>
    </row>
    <row r="42" spans="1:25">
      <c r="A42" s="46"/>
      <c r="B42" s="47"/>
      <c r="C42" s="91"/>
      <c r="D42" s="96"/>
      <c r="E42" s="97"/>
      <c r="F42" s="96"/>
      <c r="G42" s="97"/>
      <c r="H42" s="96"/>
      <c r="I42" s="97"/>
      <c r="J42" s="96"/>
      <c r="K42" s="97"/>
      <c r="L42" s="96"/>
      <c r="M42" s="97"/>
      <c r="N42" s="96"/>
      <c r="O42" s="97"/>
      <c r="P42" s="96"/>
      <c r="Q42" s="1">
        <f t="shared" si="0"/>
        <v>0</v>
      </c>
      <c r="R42" s="2">
        <f t="shared" si="1"/>
        <v>0</v>
      </c>
    </row>
    <row r="43" spans="1:25">
      <c r="A43" s="46"/>
      <c r="B43" s="47"/>
      <c r="C43" s="60" t="s">
        <v>18</v>
      </c>
      <c r="D43" s="102" t="s">
        <v>54</v>
      </c>
      <c r="E43" s="103"/>
      <c r="F43" s="103"/>
      <c r="G43" s="103"/>
      <c r="H43" s="103"/>
      <c r="I43" s="103"/>
      <c r="J43" s="103"/>
      <c r="K43" s="103"/>
      <c r="L43" s="104"/>
      <c r="M43" s="108" t="s">
        <v>19</v>
      </c>
      <c r="N43" s="108"/>
      <c r="O43" s="108" t="s">
        <v>20</v>
      </c>
      <c r="P43" s="108"/>
      <c r="Q43" s="3" t="s">
        <v>52</v>
      </c>
      <c r="R43" s="4" t="s">
        <v>53</v>
      </c>
    </row>
    <row r="44" spans="1:25">
      <c r="A44" s="46"/>
      <c r="B44" s="47"/>
      <c r="C44" s="61" t="s">
        <v>21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8"/>
      <c r="N44" s="118"/>
      <c r="O44" s="101"/>
      <c r="P44" s="101"/>
      <c r="Q44" s="1">
        <f>ROUNDUP(M44/6,0)</f>
        <v>0</v>
      </c>
      <c r="R44" s="2">
        <f>ROUNDUP(O44/6,0)</f>
        <v>0</v>
      </c>
    </row>
    <row r="45" spans="1:25">
      <c r="A45" s="46"/>
      <c r="B45" s="47"/>
      <c r="C45" s="61" t="s">
        <v>22</v>
      </c>
      <c r="D45" s="117"/>
      <c r="E45" s="117"/>
      <c r="F45" s="117"/>
      <c r="G45" s="117"/>
      <c r="H45" s="117"/>
      <c r="I45" s="117"/>
      <c r="J45" s="117"/>
      <c r="K45" s="117"/>
      <c r="L45" s="117"/>
      <c r="M45" s="118"/>
      <c r="N45" s="118"/>
      <c r="O45" s="101"/>
      <c r="P45" s="101"/>
      <c r="Q45" s="1">
        <f>ROUNDUP(M45/6,0)</f>
        <v>0</v>
      </c>
      <c r="R45" s="2">
        <f t="shared" ref="R45:R48" si="4">ROUNDUP(O45/6,0)</f>
        <v>0</v>
      </c>
    </row>
    <row r="46" spans="1:25">
      <c r="A46" s="92"/>
      <c r="B46" s="47"/>
      <c r="C46" s="61" t="s">
        <v>83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8"/>
      <c r="N46" s="118"/>
      <c r="O46" s="101"/>
      <c r="P46" s="101"/>
      <c r="Q46" s="1">
        <f>ROUNDUP(M46/6,0)</f>
        <v>0</v>
      </c>
      <c r="R46" s="2">
        <f t="shared" si="4"/>
        <v>0</v>
      </c>
    </row>
    <row r="47" spans="1:25">
      <c r="A47" s="46"/>
      <c r="B47" s="47"/>
      <c r="C47" s="61" t="s">
        <v>23</v>
      </c>
      <c r="D47" s="133"/>
      <c r="E47" s="134"/>
      <c r="F47" s="134"/>
      <c r="G47" s="134"/>
      <c r="H47" s="134"/>
      <c r="I47" s="134"/>
      <c r="J47" s="134"/>
      <c r="K47" s="134"/>
      <c r="L47" s="135"/>
      <c r="M47" s="118"/>
      <c r="N47" s="118"/>
      <c r="O47" s="101"/>
      <c r="P47" s="101"/>
      <c r="Q47" s="1">
        <f>ROUNDUP(M47/6,0)</f>
        <v>0</v>
      </c>
      <c r="R47" s="2">
        <f t="shared" si="4"/>
        <v>0</v>
      </c>
    </row>
    <row r="48" spans="1:25">
      <c r="A48" s="62"/>
      <c r="B48" s="63"/>
      <c r="C48" s="64"/>
      <c r="D48" s="124"/>
      <c r="E48" s="125"/>
      <c r="F48" s="125"/>
      <c r="G48" s="125"/>
      <c r="H48" s="125"/>
      <c r="I48" s="125"/>
      <c r="J48" s="125"/>
      <c r="K48" s="125"/>
      <c r="L48" s="126"/>
      <c r="M48" s="106"/>
      <c r="N48" s="107"/>
      <c r="O48" s="127"/>
      <c r="P48" s="128"/>
      <c r="Q48" s="7">
        <f>ROUNDUP(M48/6,0)</f>
        <v>0</v>
      </c>
      <c r="R48" s="95">
        <f t="shared" si="4"/>
        <v>0</v>
      </c>
    </row>
    <row r="49" spans="1:18" s="19" customFormat="1" ht="4.5" customHeight="1"/>
    <row r="50" spans="1:18"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6" t="s">
        <v>26</v>
      </c>
      <c r="Q50" s="67">
        <f>SUM(Q19:Q42,Q44:Q48)-Q22-Q46</f>
        <v>0</v>
      </c>
      <c r="R50" s="68"/>
    </row>
    <row r="51" spans="1:18"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 t="s">
        <v>27</v>
      </c>
      <c r="Q51" s="68"/>
      <c r="R51" s="67">
        <f>SUM(R19:R42, R44:R48)-R22-R46</f>
        <v>0</v>
      </c>
    </row>
    <row r="52" spans="1:18">
      <c r="P52" s="69" t="s">
        <v>55</v>
      </c>
      <c r="Q52" s="122" t="str">
        <f>IF(R51-Q50&gt;0,R51-Q50,"0")</f>
        <v>0</v>
      </c>
      <c r="R52" s="123"/>
    </row>
    <row r="53" spans="1:18">
      <c r="P53" s="69" t="s">
        <v>56</v>
      </c>
      <c r="Q53" s="122" t="str">
        <f>IF(Q50-R51&gt;0,Q50-R51,"0")</f>
        <v>0</v>
      </c>
      <c r="R53" s="123"/>
    </row>
    <row r="54" spans="1:18" ht="6.75" customHeight="1"/>
    <row r="55" spans="1:18">
      <c r="P55" s="66" t="s">
        <v>57</v>
      </c>
      <c r="Q55" s="70">
        <f>SUM(Q19:Q42, Q44:Q48)-Q35-Q37</f>
        <v>0</v>
      </c>
      <c r="R55" s="68"/>
    </row>
    <row r="56" spans="1:18">
      <c r="P56" s="66" t="s">
        <v>58</v>
      </c>
      <c r="Q56" s="68"/>
      <c r="R56" s="71">
        <f>SUM(R19:R42, R44:R48)-R35-R37-IF(Q35&gt;R35,Q35-R35)</f>
        <v>0</v>
      </c>
    </row>
    <row r="57" spans="1:18">
      <c r="P57" s="69" t="s">
        <v>59</v>
      </c>
      <c r="Q57" s="115" t="str">
        <f>IF(R56-Q55&gt;0,R56-Q55,"0")</f>
        <v>0</v>
      </c>
      <c r="R57" s="116"/>
    </row>
    <row r="58" spans="1:18">
      <c r="P58" s="69" t="s">
        <v>60</v>
      </c>
      <c r="Q58" s="115" t="str">
        <f>IF(Q55-R56&gt;0,Q55-R56,"0")</f>
        <v>0</v>
      </c>
      <c r="R58" s="116"/>
    </row>
    <row r="59" spans="1:18" s="65" customFormat="1" ht="8.25" customHeight="1">
      <c r="A59" s="68"/>
      <c r="B59" s="68"/>
      <c r="P59" s="66"/>
      <c r="Q59" s="72"/>
      <c r="R59" s="72"/>
    </row>
    <row r="60" spans="1:18">
      <c r="A60" s="73" t="s">
        <v>29</v>
      </c>
      <c r="B60" s="74"/>
      <c r="C60" s="75"/>
      <c r="D60" s="76"/>
      <c r="E60" s="76"/>
      <c r="G60" s="77" t="s">
        <v>31</v>
      </c>
      <c r="H60" s="78"/>
      <c r="I60" s="78"/>
      <c r="J60" s="78"/>
      <c r="K60" s="78"/>
      <c r="L60" s="78"/>
      <c r="M60" s="78"/>
      <c r="N60" s="78"/>
      <c r="O60" s="78"/>
      <c r="P60" s="78"/>
    </row>
    <row r="61" spans="1:18" s="19" customFormat="1" ht="6" customHeight="1"/>
    <row r="62" spans="1:18" ht="14.25" customHeight="1">
      <c r="A62" s="94"/>
      <c r="C62" s="79" t="s">
        <v>47</v>
      </c>
      <c r="D62" s="80"/>
      <c r="G62" s="109"/>
      <c r="H62" s="110"/>
      <c r="I62" s="110"/>
      <c r="J62" s="111"/>
      <c r="K62" s="5"/>
    </row>
    <row r="63" spans="1:18" ht="14.25" customHeight="1">
      <c r="A63" s="94"/>
      <c r="C63" s="79" t="s">
        <v>48</v>
      </c>
      <c r="G63" s="112"/>
      <c r="H63" s="113"/>
      <c r="I63" s="113"/>
      <c r="J63" s="114"/>
      <c r="K63" s="9" t="s">
        <v>30</v>
      </c>
    </row>
    <row r="64" spans="1:18" ht="6.75" customHeight="1"/>
    <row r="65" spans="1:18">
      <c r="A65" s="14" t="s">
        <v>28</v>
      </c>
      <c r="E65" s="9" t="s">
        <v>32</v>
      </c>
    </row>
    <row r="66" spans="1:18" ht="21" customHeight="1">
      <c r="A66" s="105"/>
      <c r="B66" s="105"/>
      <c r="C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</row>
    <row r="67" spans="1:18" ht="8.25" customHeight="1"/>
    <row r="68" spans="1:18">
      <c r="E68" s="9" t="s">
        <v>33</v>
      </c>
    </row>
    <row r="69" spans="1:18">
      <c r="A69" s="14" t="s">
        <v>28</v>
      </c>
      <c r="E69" s="9" t="s">
        <v>61</v>
      </c>
    </row>
    <row r="70" spans="1:18" ht="20.25" customHeight="1">
      <c r="A70" s="105"/>
      <c r="B70" s="105"/>
      <c r="C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</row>
    <row r="71" spans="1:18" ht="12" customHeight="1">
      <c r="E71" s="79" t="s">
        <v>34</v>
      </c>
    </row>
    <row r="72" spans="1:18" ht="8.25" customHeight="1">
      <c r="A72" s="14"/>
    </row>
    <row r="73" spans="1:18">
      <c r="A73" s="14"/>
    </row>
    <row r="74" spans="1:18">
      <c r="A74" s="14"/>
    </row>
    <row r="75" spans="1:18">
      <c r="A75" s="14"/>
    </row>
    <row r="76" spans="1:18">
      <c r="A76" s="14"/>
    </row>
    <row r="77" spans="1:18">
      <c r="A77" s="14"/>
    </row>
    <row r="78" spans="1:18">
      <c r="A78" s="14"/>
    </row>
    <row r="79" spans="1:18">
      <c r="A79" s="14"/>
    </row>
    <row r="80" spans="1:18">
      <c r="A80" s="14"/>
    </row>
  </sheetData>
  <sheetProtection password="E209" sheet="1" objects="1" scenarios="1" selectLockedCells="1"/>
  <mergeCells count="41">
    <mergeCell ref="K17:L17"/>
    <mergeCell ref="D17:D18"/>
    <mergeCell ref="I17:J17"/>
    <mergeCell ref="I7:R7"/>
    <mergeCell ref="E17:F17"/>
    <mergeCell ref="G17:H17"/>
    <mergeCell ref="I8:R8"/>
    <mergeCell ref="I9:R9"/>
    <mergeCell ref="I10:R10"/>
    <mergeCell ref="A6:A18"/>
    <mergeCell ref="Q52:R52"/>
    <mergeCell ref="Q53:R53"/>
    <mergeCell ref="Q57:R57"/>
    <mergeCell ref="D48:L48"/>
    <mergeCell ref="M45:N45"/>
    <mergeCell ref="M46:N46"/>
    <mergeCell ref="O46:P46"/>
    <mergeCell ref="O48:P48"/>
    <mergeCell ref="M17:N17"/>
    <mergeCell ref="O17:P17"/>
    <mergeCell ref="Q17:R17"/>
    <mergeCell ref="D47:L47"/>
    <mergeCell ref="M47:N47"/>
    <mergeCell ref="B6:B18"/>
    <mergeCell ref="D44:L44"/>
    <mergeCell ref="O47:P47"/>
    <mergeCell ref="D43:L43"/>
    <mergeCell ref="A70:C70"/>
    <mergeCell ref="E70:R70"/>
    <mergeCell ref="A66:C66"/>
    <mergeCell ref="E66:R66"/>
    <mergeCell ref="M48:N48"/>
    <mergeCell ref="O43:P43"/>
    <mergeCell ref="M43:N43"/>
    <mergeCell ref="O45:P45"/>
    <mergeCell ref="G62:J63"/>
    <mergeCell ref="Q58:R58"/>
    <mergeCell ref="D45:L45"/>
    <mergeCell ref="D46:L46"/>
    <mergeCell ref="M44:N44"/>
    <mergeCell ref="O44:P44"/>
  </mergeCells>
  <dataValidations count="1">
    <dataValidation type="list" allowBlank="1" showInputMessage="1" showErrorMessage="1" sqref="A62:A63">
      <formula1>'Dropdown-Auswahl'!$A$2:$A$3</formula1>
    </dataValidation>
  </dataValidations>
  <pageMargins left="0.25" right="0.25" top="0.37" bottom="0.19791666666666666" header="0.23" footer="0.18"/>
  <pageSetup paperSize="9" orientation="portrait" r:id="rId1"/>
  <ignoredErrors>
    <ignoredError sqref="S3" unlockedFormula="1"/>
  </ignoredErrors>
  <legacyDrawing r:id="rId2"/>
  <oleObjects>
    <oleObject progId="Word.Picture.8" shapeId="1033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baseColWidth="10" defaultRowHeight="15"/>
  <sheetData>
    <row r="1" spans="1:1">
      <c r="A1" s="93" t="s">
        <v>87</v>
      </c>
    </row>
    <row r="3" spans="1:1">
      <c r="A3" t="s">
        <v>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Installationsanzeige</vt:lpstr>
      <vt:lpstr>Dropdown-Auswahl</vt:lpstr>
      <vt:lpstr>Dropdown_Auswahl_für_Versickerungsfaktor</vt:lpstr>
    </vt:vector>
  </TitlesOfParts>
  <Company>Gemeindeverwaltung Hilterfingen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Schmocker</dc:creator>
  <cp:lastModifiedBy>Administrator</cp:lastModifiedBy>
  <cp:lastPrinted>2014-11-12T12:41:32Z</cp:lastPrinted>
  <dcterms:created xsi:type="dcterms:W3CDTF">2010-05-05T13:13:08Z</dcterms:created>
  <dcterms:modified xsi:type="dcterms:W3CDTF">2014-11-12T12:41:53Z</dcterms:modified>
</cp:coreProperties>
</file>